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tpo-my.sharepoint.com/personal/irena_pulko_ftpo_eu/Documents/Dokumenti/FTPO_One/11_TP/Pravilniki/Pravilnik_o_diplomiranju/Prenova-2020/"/>
    </mc:Choice>
  </mc:AlternateContent>
  <xr:revisionPtr revIDLastSave="12" documentId="8_{56B40284-E3F6-4DF0-86F7-5C0183989814}" xr6:coauthVersionLast="45" xr6:coauthVersionMax="45" xr10:uidLastSave="{71046E3B-6A09-44C6-96F6-B9BDE95F1453}"/>
  <bookViews>
    <workbookView xWindow="900" yWindow="-120" windowWidth="28020" windowHeight="18240" xr2:uid="{D4D8BA9D-049F-4D2A-B99B-4C654D44A46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E13" i="1" s="1"/>
  <c r="B14" i="1"/>
  <c r="E14" i="1" s="1"/>
  <c r="B15" i="1"/>
  <c r="E15" i="1" s="1"/>
  <c r="F15" i="1" s="1"/>
  <c r="B16" i="1"/>
  <c r="B17" i="1"/>
  <c r="B18" i="1"/>
  <c r="B19" i="1"/>
  <c r="E19" i="1" s="1"/>
  <c r="B20" i="1"/>
  <c r="B21" i="1"/>
  <c r="B22" i="1"/>
  <c r="B23" i="1"/>
  <c r="F23" i="1" s="1"/>
  <c r="B24" i="1"/>
  <c r="B25" i="1"/>
  <c r="B26" i="1"/>
  <c r="E26" i="1" s="1"/>
  <c r="F20" i="1"/>
  <c r="F21" i="1"/>
  <c r="F22" i="1"/>
  <c r="H40" i="1"/>
  <c r="H39" i="1"/>
  <c r="H38" i="1"/>
  <c r="H37" i="1"/>
  <c r="D21" i="1" s="1"/>
  <c r="H36" i="1"/>
  <c r="F25" i="1"/>
  <c r="D24" i="1"/>
  <c r="F24" i="1"/>
  <c r="D23" i="1"/>
  <c r="D22" i="1"/>
  <c r="D20" i="1"/>
  <c r="E18" i="1"/>
  <c r="E17" i="1"/>
  <c r="F16" i="1"/>
  <c r="E16" i="1"/>
  <c r="F28" i="1" l="1"/>
  <c r="B8" i="1" s="1"/>
  <c r="E20" i="1"/>
  <c r="E28" i="1" s="1"/>
  <c r="B7" i="1" s="1"/>
  <c r="B9" i="1" s="1"/>
  <c r="E22" i="1"/>
  <c r="E24" i="1"/>
  <c r="E25" i="1"/>
  <c r="E21" i="1"/>
  <c r="E23" i="1"/>
</calcChain>
</file>

<file path=xl/sharedStrings.xml><?xml version="1.0" encoding="utf-8"?>
<sst xmlns="http://schemas.openxmlformats.org/spreadsheetml/2006/main" count="90" uniqueCount="73">
  <si>
    <t>Korak 1</t>
  </si>
  <si>
    <t>vnesi število vzorcev in parametre za DMA, TGA, DSC</t>
  </si>
  <si>
    <t>Korak 2</t>
  </si>
  <si>
    <t>izbriši ali spremeni št. vzorcev in paralelk</t>
  </si>
  <si>
    <t>Število vzorcev</t>
  </si>
  <si>
    <t>Eksperimentalno delo</t>
  </si>
  <si>
    <t>ur</t>
  </si>
  <si>
    <t>Karakterizacija</t>
  </si>
  <si>
    <t>Skupaj lab. delo</t>
  </si>
  <si>
    <t>Št. vzorcev</t>
  </si>
  <si>
    <t>Št. paralelk</t>
  </si>
  <si>
    <t>Čas (ur/vzorec)</t>
  </si>
  <si>
    <t>Karakterizacija (ur)</t>
  </si>
  <si>
    <t>Opombe</t>
  </si>
  <si>
    <t>Sinteza</t>
  </si>
  <si>
    <t>Ekstrudiranje</t>
  </si>
  <si>
    <t>2 kg/izvedbo</t>
  </si>
  <si>
    <t>Brizganje</t>
  </si>
  <si>
    <t>60 + 20 vzorcev</t>
  </si>
  <si>
    <t>Natezni test</t>
  </si>
  <si>
    <t>5 paralelk/vzorec</t>
  </si>
  <si>
    <t>Upogibni test</t>
  </si>
  <si>
    <t>Charpy brez zareze</t>
  </si>
  <si>
    <t>10 paralelk/vzorec</t>
  </si>
  <si>
    <t>Charpy z zarezo</t>
  </si>
  <si>
    <t>MFI</t>
  </si>
  <si>
    <t>3 paralelk/vzorec</t>
  </si>
  <si>
    <t>DMA</t>
  </si>
  <si>
    <t>TGA</t>
  </si>
  <si>
    <t>TGA-iso v O2</t>
  </si>
  <si>
    <t>DSC</t>
  </si>
  <si>
    <t>DSC OIT</t>
  </si>
  <si>
    <t>ATR FT-IR</t>
  </si>
  <si>
    <t>HotDisk</t>
  </si>
  <si>
    <t>Skupaj</t>
  </si>
  <si>
    <t>Profil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</si>
  <si>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lijak</t>
    </r>
    <r>
      <rPr>
        <sz val="11"/>
        <color theme="1"/>
        <rFont val="Calibri"/>
        <family val="2"/>
        <scheme val="minor"/>
      </rPr>
      <t xml:space="preserve"> (°C)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</si>
  <si>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šoba</t>
    </r>
    <r>
      <rPr>
        <sz val="11"/>
        <color theme="1"/>
        <rFont val="Calibri"/>
        <family val="2"/>
        <scheme val="minor"/>
      </rPr>
      <t xml:space="preserve"> (°C)</t>
    </r>
  </si>
  <si>
    <t>Ekstruder</t>
  </si>
  <si>
    <t>naraščajoč</t>
  </si>
  <si>
    <r>
      <t xml:space="preserve">T </t>
    </r>
    <r>
      <rPr>
        <vertAlign val="subscript"/>
        <sz val="11"/>
        <color theme="1"/>
        <rFont val="Calibri"/>
        <family val="2"/>
        <charset val="238"/>
        <scheme val="minor"/>
      </rPr>
      <t>orodja</t>
    </r>
    <r>
      <rPr>
        <sz val="11"/>
        <color theme="1"/>
        <rFont val="Calibri"/>
        <family val="2"/>
        <scheme val="minor"/>
      </rPr>
      <t xml:space="preserve"> (°C)</t>
    </r>
  </si>
  <si>
    <t>Obrati (rpm)</t>
  </si>
  <si>
    <t>Protitlak (bar)</t>
  </si>
  <si>
    <t>Hitrost brizganja (mm/s)</t>
  </si>
  <si>
    <t>Naknadni tlak (bar)</t>
  </si>
  <si>
    <t>Čas naknadnega tlaka (s)</t>
  </si>
  <si>
    <t>Čas hlajenja (s)</t>
  </si>
  <si>
    <t>Brizgalni stroj</t>
  </si>
  <si>
    <t>Začetna T (°C)</t>
  </si>
  <si>
    <t>Končna T (°C)</t>
  </si>
  <si>
    <t>Hitrost segrevanja (°C/min)</t>
  </si>
  <si>
    <t>Iso segment (min)</t>
  </si>
  <si>
    <t>Čas meritve (ur)</t>
  </si>
  <si>
    <t>Amplituda (mm)</t>
  </si>
  <si>
    <t>Frekvenca (Hz)</t>
  </si>
  <si>
    <t>Kladivo (J)</t>
  </si>
  <si>
    <t>Charpy - brez zareze</t>
  </si>
  <si>
    <t>Charpy - z zarezo</t>
  </si>
  <si>
    <t>T (°C)</t>
  </si>
  <si>
    <t>Utež (kg)</t>
  </si>
  <si>
    <t>Profil - ekstrudiranje, brizganje</t>
  </si>
  <si>
    <t>Kladivo - Charpy</t>
  </si>
  <si>
    <t>Masa uteži - MFI</t>
  </si>
  <si>
    <t>0,325</t>
  </si>
  <si>
    <t>konstanten</t>
  </si>
  <si>
    <t>1,2</t>
  </si>
  <si>
    <t>padajoč</t>
  </si>
  <si>
    <t>2,16</t>
  </si>
  <si>
    <t>3,8</t>
  </si>
  <si>
    <t>5,0</t>
  </si>
  <si>
    <t>10,0</t>
  </si>
  <si>
    <t>21,6</t>
  </si>
  <si>
    <t>Čas izvedbe - uporaba aparature (ur)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</si>
</sst>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6" xfId="0" applyFont="1" applyBorder="1"/>
    <xf numFmtId="0" fontId="1" fillId="0" borderId="6" xfId="0" quotePrefix="1" applyFont="1" applyBorder="1" applyAlignment="1">
      <alignment horizontal="left"/>
    </xf>
    <xf numFmtId="0" fontId="1" fillId="0" borderId="5" xfId="0" applyFont="1" applyBorder="1"/>
    <xf numFmtId="0" fontId="1" fillId="0" borderId="7" xfId="0" applyFont="1" applyBorder="1"/>
    <xf numFmtId="0" fontId="0" fillId="0" borderId="8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quotePrefix="1" applyFont="1" applyBorder="1" applyAlignment="1">
      <alignment horizontal="left"/>
    </xf>
    <xf numFmtId="0" fontId="2" fillId="0" borderId="9" xfId="0" applyFont="1" applyBorder="1"/>
    <xf numFmtId="0" fontId="0" fillId="0" borderId="8" xfId="0" quotePrefix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5" xfId="0" applyFont="1" applyBorder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4" fillId="0" borderId="3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9" xfId="0" applyNumberFormat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0" borderId="18" xfId="0" applyNumberForma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0" fontId="0" fillId="0" borderId="16" xfId="0" quotePrefix="1" applyBorder="1" applyAlignment="1">
      <alignment horizontal="left"/>
    </xf>
    <xf numFmtId="0" fontId="0" fillId="0" borderId="6" xfId="0" applyBorder="1"/>
    <xf numFmtId="0" fontId="0" fillId="0" borderId="0" xfId="0" quotePrefix="1" applyAlignment="1">
      <alignment horizontal="center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quotePrefix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22D7-DA38-42F5-A541-CF8A38235521}">
  <dimension ref="A1:M47"/>
  <sheetViews>
    <sheetView tabSelected="1" zoomScale="85" zoomScaleNormal="85" workbookViewId="0">
      <selection activeCell="H35" sqref="H35"/>
    </sheetView>
  </sheetViews>
  <sheetFormatPr defaultRowHeight="15" outlineLevelCol="1" x14ac:dyDescent="0.25"/>
  <cols>
    <col min="1" max="1" width="23.5703125" customWidth="1"/>
    <col min="2" max="2" width="13.5703125" customWidth="1"/>
    <col min="3" max="3" width="13.85546875" bestFit="1" customWidth="1"/>
    <col min="4" max="4" width="18.85546875" customWidth="1"/>
    <col min="5" max="5" width="20.42578125" customWidth="1"/>
    <col min="6" max="6" width="17.5703125" customWidth="1" outlineLevel="1"/>
    <col min="7" max="7" width="16.85546875" customWidth="1" outlineLevel="1"/>
    <col min="8" max="8" width="17.28515625" bestFit="1" customWidth="1"/>
    <col min="9" max="9" width="13.28515625" bestFit="1" customWidth="1"/>
    <col min="10" max="10" width="22.28515625" bestFit="1" customWidth="1"/>
    <col min="11" max="11" width="17.7109375" bestFit="1" customWidth="1"/>
    <col min="12" max="12" width="22.28515625" bestFit="1" customWidth="1"/>
    <col min="13" max="13" width="14" bestFit="1" customWidth="1"/>
  </cols>
  <sheetData>
    <row r="1" spans="1:7" x14ac:dyDescent="0.25">
      <c r="A1" t="s">
        <v>0</v>
      </c>
      <c r="B1" s="1"/>
      <c r="C1" s="2" t="s">
        <v>1</v>
      </c>
      <c r="D1" s="3"/>
      <c r="E1" s="3"/>
      <c r="F1" s="3"/>
      <c r="G1" s="3"/>
    </row>
    <row r="2" spans="1:7" x14ac:dyDescent="0.25">
      <c r="A2" t="s">
        <v>2</v>
      </c>
      <c r="B2" s="4"/>
      <c r="C2" s="5" t="s">
        <v>3</v>
      </c>
      <c r="D2" s="6"/>
      <c r="E2" s="6"/>
    </row>
    <row r="6" spans="1:7" x14ac:dyDescent="0.25">
      <c r="A6" s="7" t="s">
        <v>4</v>
      </c>
      <c r="B6" s="8">
        <v>5</v>
      </c>
      <c r="C6" s="7"/>
    </row>
    <row r="7" spans="1:7" x14ac:dyDescent="0.25">
      <c r="A7" s="7" t="s">
        <v>5</v>
      </c>
      <c r="B7" s="9">
        <f>E28</f>
        <v>133.5</v>
      </c>
      <c r="C7" s="7" t="s">
        <v>6</v>
      </c>
    </row>
    <row r="8" spans="1:7" x14ac:dyDescent="0.25">
      <c r="A8" s="7" t="s">
        <v>7</v>
      </c>
      <c r="B8" s="10">
        <f>F28</f>
        <v>18</v>
      </c>
      <c r="C8" s="7" t="s">
        <v>6</v>
      </c>
    </row>
    <row r="9" spans="1:7" x14ac:dyDescent="0.25">
      <c r="A9" s="7" t="s">
        <v>8</v>
      </c>
      <c r="B9" s="9">
        <f>B7+B8</f>
        <v>151.5</v>
      </c>
      <c r="C9" s="7" t="s">
        <v>6</v>
      </c>
    </row>
    <row r="10" spans="1:7" ht="15.75" thickBot="1" x14ac:dyDescent="0.3"/>
    <row r="11" spans="1:7" s="70" customFormat="1" ht="30.75" customHeight="1" x14ac:dyDescent="0.25">
      <c r="A11" s="65"/>
      <c r="B11" s="66" t="s">
        <v>9</v>
      </c>
      <c r="C11" s="66" t="s">
        <v>10</v>
      </c>
      <c r="D11" s="67" t="s">
        <v>11</v>
      </c>
      <c r="E11" s="66" t="s">
        <v>72</v>
      </c>
      <c r="F11" s="68" t="s">
        <v>12</v>
      </c>
      <c r="G11" s="69" t="s">
        <v>13</v>
      </c>
    </row>
    <row r="12" spans="1:7" x14ac:dyDescent="0.25">
      <c r="A12" s="12" t="s">
        <v>14</v>
      </c>
      <c r="B12" s="13"/>
      <c r="C12" s="13"/>
      <c r="D12" s="14"/>
      <c r="E12" s="13"/>
      <c r="F12" s="15"/>
      <c r="G12" s="16"/>
    </row>
    <row r="13" spans="1:7" x14ac:dyDescent="0.25">
      <c r="A13" s="17" t="s">
        <v>15</v>
      </c>
      <c r="B13" s="18">
        <f t="shared" ref="B13:B26" si="0">$B$6</f>
        <v>5</v>
      </c>
      <c r="C13" s="19"/>
      <c r="D13" s="10">
        <v>3</v>
      </c>
      <c r="E13" s="10">
        <f t="shared" ref="E13:E18" si="1">B13*D13</f>
        <v>15</v>
      </c>
      <c r="F13" s="20">
        <v>0</v>
      </c>
      <c r="G13" s="21" t="s">
        <v>16</v>
      </c>
    </row>
    <row r="14" spans="1:7" x14ac:dyDescent="0.25">
      <c r="A14" s="17" t="s">
        <v>17</v>
      </c>
      <c r="B14" s="18">
        <f t="shared" si="0"/>
        <v>5</v>
      </c>
      <c r="C14" s="19"/>
      <c r="D14" s="10">
        <v>2</v>
      </c>
      <c r="E14" s="10">
        <f t="shared" si="1"/>
        <v>10</v>
      </c>
      <c r="F14" s="20">
        <v>0</v>
      </c>
      <c r="G14" s="22" t="s">
        <v>18</v>
      </c>
    </row>
    <row r="15" spans="1:7" x14ac:dyDescent="0.25">
      <c r="A15" s="17" t="s">
        <v>19</v>
      </c>
      <c r="B15" s="18">
        <f t="shared" si="0"/>
        <v>5</v>
      </c>
      <c r="C15" s="18">
        <v>5</v>
      </c>
      <c r="D15" s="10">
        <v>0.5</v>
      </c>
      <c r="E15" s="10">
        <f t="shared" si="1"/>
        <v>2.5</v>
      </c>
      <c r="F15" s="20">
        <f>E15</f>
        <v>2.5</v>
      </c>
      <c r="G15" s="22" t="s">
        <v>20</v>
      </c>
    </row>
    <row r="16" spans="1:7" x14ac:dyDescent="0.25">
      <c r="A16" s="17" t="s">
        <v>21</v>
      </c>
      <c r="B16" s="18">
        <f t="shared" si="0"/>
        <v>5</v>
      </c>
      <c r="C16" s="18">
        <v>5</v>
      </c>
      <c r="D16" s="10">
        <v>1</v>
      </c>
      <c r="E16" s="10">
        <f t="shared" si="1"/>
        <v>5</v>
      </c>
      <c r="F16" s="20">
        <f>B16*0.1</f>
        <v>0.5</v>
      </c>
      <c r="G16" s="22" t="s">
        <v>20</v>
      </c>
    </row>
    <row r="17" spans="1:9" x14ac:dyDescent="0.25">
      <c r="A17" s="23" t="s">
        <v>22</v>
      </c>
      <c r="B17" s="18">
        <f t="shared" si="0"/>
        <v>5</v>
      </c>
      <c r="C17" s="18">
        <v>10</v>
      </c>
      <c r="D17" s="10">
        <v>0.25</v>
      </c>
      <c r="E17" s="9">
        <f t="shared" si="1"/>
        <v>1.25</v>
      </c>
      <c r="F17" s="20">
        <v>0</v>
      </c>
      <c r="G17" s="21" t="s">
        <v>23</v>
      </c>
    </row>
    <row r="18" spans="1:9" x14ac:dyDescent="0.25">
      <c r="A18" s="17" t="s">
        <v>24</v>
      </c>
      <c r="B18" s="18">
        <f t="shared" si="0"/>
        <v>5</v>
      </c>
      <c r="C18" s="18">
        <v>10</v>
      </c>
      <c r="D18" s="10">
        <v>0.25</v>
      </c>
      <c r="E18" s="9">
        <f t="shared" si="1"/>
        <v>1.25</v>
      </c>
      <c r="F18" s="20">
        <v>0</v>
      </c>
      <c r="G18" s="21" t="s">
        <v>23</v>
      </c>
    </row>
    <row r="19" spans="1:9" x14ac:dyDescent="0.25">
      <c r="A19" s="17" t="s">
        <v>25</v>
      </c>
      <c r="B19" s="18">
        <f t="shared" si="0"/>
        <v>5</v>
      </c>
      <c r="C19" s="18">
        <v>3</v>
      </c>
      <c r="D19" s="10">
        <v>1</v>
      </c>
      <c r="E19" s="10">
        <f>B19*D19*C19/3</f>
        <v>5</v>
      </c>
      <c r="F19" s="20">
        <v>0</v>
      </c>
      <c r="G19" s="21" t="s">
        <v>26</v>
      </c>
    </row>
    <row r="20" spans="1:9" x14ac:dyDescent="0.25">
      <c r="A20" s="17" t="s">
        <v>27</v>
      </c>
      <c r="B20" s="18">
        <f t="shared" si="0"/>
        <v>5</v>
      </c>
      <c r="C20" s="18">
        <v>1</v>
      </c>
      <c r="D20" s="24">
        <f>H36</f>
        <v>2.375</v>
      </c>
      <c r="E20" s="9">
        <f>B20*D20*C20</f>
        <v>11.875</v>
      </c>
      <c r="F20" s="20">
        <f>B20*0.5</f>
        <v>2.5</v>
      </c>
      <c r="G20" s="22"/>
    </row>
    <row r="21" spans="1:9" x14ac:dyDescent="0.25">
      <c r="A21" s="17" t="s">
        <v>28</v>
      </c>
      <c r="B21" s="18">
        <f t="shared" si="0"/>
        <v>5</v>
      </c>
      <c r="C21" s="18">
        <v>1</v>
      </c>
      <c r="D21" s="24">
        <f>H37</f>
        <v>1.9333333333333333</v>
      </c>
      <c r="E21" s="9">
        <f t="shared" ref="E21:E26" si="2">B21*D21*C21</f>
        <v>9.6666666666666661</v>
      </c>
      <c r="F21" s="20">
        <f>B21*0.5</f>
        <v>2.5</v>
      </c>
      <c r="G21" s="22"/>
    </row>
    <row r="22" spans="1:9" x14ac:dyDescent="0.25">
      <c r="A22" s="17" t="s">
        <v>29</v>
      </c>
      <c r="B22" s="18">
        <f t="shared" si="0"/>
        <v>5</v>
      </c>
      <c r="C22" s="18">
        <v>1</v>
      </c>
      <c r="D22" s="24">
        <f>H38</f>
        <v>1.85</v>
      </c>
      <c r="E22" s="9">
        <f t="shared" si="2"/>
        <v>9.25</v>
      </c>
      <c r="F22" s="20">
        <f t="shared" ref="F22:F27" si="3">B22*0.5</f>
        <v>2.5</v>
      </c>
      <c r="G22" s="22"/>
    </row>
    <row r="23" spans="1:9" x14ac:dyDescent="0.25">
      <c r="A23" s="17" t="s">
        <v>30</v>
      </c>
      <c r="B23" s="18">
        <f t="shared" si="0"/>
        <v>5</v>
      </c>
      <c r="C23" s="18">
        <v>1</v>
      </c>
      <c r="D23" s="10">
        <f>H39</f>
        <v>2.4</v>
      </c>
      <c r="E23" s="10">
        <f t="shared" si="2"/>
        <v>12</v>
      </c>
      <c r="F23" s="20">
        <f t="shared" si="3"/>
        <v>2.5</v>
      </c>
      <c r="G23" s="22"/>
    </row>
    <row r="24" spans="1:9" x14ac:dyDescent="0.25">
      <c r="A24" s="17" t="s">
        <v>31</v>
      </c>
      <c r="B24" s="18">
        <f t="shared" si="0"/>
        <v>5</v>
      </c>
      <c r="C24" s="18">
        <v>1</v>
      </c>
      <c r="D24" s="9">
        <f>H40</f>
        <v>4.0416666666666661</v>
      </c>
      <c r="E24" s="9">
        <f t="shared" si="2"/>
        <v>20.208333333333329</v>
      </c>
      <c r="F24" s="20">
        <f t="shared" si="3"/>
        <v>2.5</v>
      </c>
      <c r="G24" s="22"/>
    </row>
    <row r="25" spans="1:9" x14ac:dyDescent="0.25">
      <c r="A25" s="17" t="s">
        <v>32</v>
      </c>
      <c r="B25" s="18">
        <f t="shared" si="0"/>
        <v>5</v>
      </c>
      <c r="C25" s="18">
        <v>1</v>
      </c>
      <c r="D25" s="10">
        <v>0.1</v>
      </c>
      <c r="E25" s="10">
        <f t="shared" si="2"/>
        <v>0.5</v>
      </c>
      <c r="F25" s="20">
        <f t="shared" si="3"/>
        <v>2.5</v>
      </c>
      <c r="G25" s="22"/>
    </row>
    <row r="26" spans="1:9" x14ac:dyDescent="0.25">
      <c r="A26" s="17" t="s">
        <v>33</v>
      </c>
      <c r="B26" s="18">
        <f t="shared" si="0"/>
        <v>5</v>
      </c>
      <c r="C26" s="18">
        <v>3</v>
      </c>
      <c r="D26" s="10">
        <v>2</v>
      </c>
      <c r="E26" s="10">
        <f t="shared" si="2"/>
        <v>30</v>
      </c>
      <c r="F26" s="20">
        <v>0</v>
      </c>
      <c r="G26" s="21" t="s">
        <v>26</v>
      </c>
    </row>
    <row r="27" spans="1:9" ht="15.75" thickBot="1" x14ac:dyDescent="0.3">
      <c r="A27" s="25"/>
      <c r="B27" s="26"/>
      <c r="C27" s="26"/>
      <c r="D27" s="26"/>
      <c r="E27" s="26"/>
      <c r="F27" s="25"/>
      <c r="G27" s="27"/>
    </row>
    <row r="28" spans="1:9" ht="15.75" thickBot="1" x14ac:dyDescent="0.3">
      <c r="A28" s="28" t="s">
        <v>34</v>
      </c>
      <c r="B28" s="29"/>
      <c r="C28" s="29"/>
      <c r="D28" s="29"/>
      <c r="E28" s="30">
        <f>SUM(E13:E26)</f>
        <v>133.5</v>
      </c>
      <c r="F28" s="31">
        <f>SUM(F13:F26)</f>
        <v>18</v>
      </c>
      <c r="G28" s="32"/>
    </row>
    <row r="29" spans="1:9" x14ac:dyDescent="0.25">
      <c r="A29" s="33"/>
      <c r="B29" s="33"/>
      <c r="C29" s="33"/>
      <c r="D29" s="33"/>
      <c r="E29" s="34"/>
      <c r="F29" s="33"/>
      <c r="G29" s="35"/>
      <c r="H29" s="35"/>
      <c r="I29" s="36"/>
    </row>
    <row r="30" spans="1:9" ht="15.75" thickBot="1" x14ac:dyDescent="0.3"/>
    <row r="31" spans="1:9" ht="18" x14ac:dyDescent="0.35">
      <c r="A31" s="11"/>
      <c r="B31" s="37" t="s">
        <v>35</v>
      </c>
      <c r="C31" s="38" t="s">
        <v>36</v>
      </c>
      <c r="D31" s="39" t="s">
        <v>37</v>
      </c>
    </row>
    <row r="32" spans="1:9" ht="15.75" thickBot="1" x14ac:dyDescent="0.3">
      <c r="A32" s="40" t="s">
        <v>38</v>
      </c>
      <c r="B32" s="41" t="s">
        <v>39</v>
      </c>
      <c r="C32" s="42">
        <v>150</v>
      </c>
      <c r="D32" s="43">
        <v>200</v>
      </c>
    </row>
    <row r="33" spans="1:13" ht="18" x14ac:dyDescent="0.35">
      <c r="A33" s="11"/>
      <c r="B33" s="37" t="s">
        <v>35</v>
      </c>
      <c r="C33" s="38" t="s">
        <v>36</v>
      </c>
      <c r="D33" s="38" t="s">
        <v>37</v>
      </c>
      <c r="E33" s="37"/>
      <c r="F33" s="37"/>
      <c r="G33" s="38" t="s">
        <v>40</v>
      </c>
      <c r="H33" s="37" t="s">
        <v>41</v>
      </c>
      <c r="I33" s="37" t="s">
        <v>42</v>
      </c>
      <c r="J33" s="37" t="s">
        <v>43</v>
      </c>
      <c r="K33" s="37" t="s">
        <v>44</v>
      </c>
      <c r="L33" s="37" t="s">
        <v>45</v>
      </c>
      <c r="M33" s="44" t="s">
        <v>46</v>
      </c>
    </row>
    <row r="34" spans="1:13" ht="15.75" thickBot="1" x14ac:dyDescent="0.3">
      <c r="A34" s="40" t="s">
        <v>47</v>
      </c>
      <c r="B34" s="41" t="s">
        <v>39</v>
      </c>
      <c r="C34" s="42">
        <v>150</v>
      </c>
      <c r="D34" s="42">
        <v>200</v>
      </c>
      <c r="E34" s="45"/>
      <c r="F34" s="45"/>
      <c r="G34" s="46">
        <v>45</v>
      </c>
      <c r="H34" s="42">
        <v>100</v>
      </c>
      <c r="I34" s="42">
        <v>150</v>
      </c>
      <c r="J34" s="42">
        <v>50</v>
      </c>
      <c r="K34" s="42">
        <v>1000</v>
      </c>
      <c r="L34" s="42">
        <v>15</v>
      </c>
      <c r="M34" s="47">
        <v>10</v>
      </c>
    </row>
    <row r="35" spans="1:13" x14ac:dyDescent="0.25">
      <c r="A35" s="11"/>
      <c r="B35" s="48" t="s">
        <v>48</v>
      </c>
      <c r="C35" s="48" t="s">
        <v>49</v>
      </c>
      <c r="D35" s="49" t="s">
        <v>50</v>
      </c>
      <c r="E35" s="50"/>
      <c r="F35" s="50"/>
      <c r="G35" s="51" t="s">
        <v>51</v>
      </c>
      <c r="H35" s="51" t="s">
        <v>52</v>
      </c>
    </row>
    <row r="36" spans="1:13" x14ac:dyDescent="0.25">
      <c r="A36" s="17" t="s">
        <v>27</v>
      </c>
      <c r="B36" s="8">
        <v>25</v>
      </c>
      <c r="C36" s="8">
        <v>250</v>
      </c>
      <c r="D36" s="52">
        <v>2</v>
      </c>
      <c r="E36" s="50"/>
      <c r="F36" s="50"/>
      <c r="G36" s="17"/>
      <c r="H36" s="53">
        <f>(C36-B36)/D36/60+0.5</f>
        <v>2.375</v>
      </c>
    </row>
    <row r="37" spans="1:13" x14ac:dyDescent="0.25">
      <c r="A37" s="17" t="s">
        <v>28</v>
      </c>
      <c r="B37" s="8">
        <v>40</v>
      </c>
      <c r="C37" s="8">
        <v>900</v>
      </c>
      <c r="D37" s="52">
        <v>10</v>
      </c>
      <c r="E37" s="50"/>
      <c r="F37" s="50"/>
      <c r="G37" s="17"/>
      <c r="H37" s="53">
        <f>(C37-B37)/D37/60+0.5</f>
        <v>1.9333333333333333</v>
      </c>
    </row>
    <row r="38" spans="1:13" x14ac:dyDescent="0.25">
      <c r="A38" s="17" t="s">
        <v>29</v>
      </c>
      <c r="B38" s="8">
        <v>40</v>
      </c>
      <c r="C38" s="8">
        <v>550</v>
      </c>
      <c r="D38" s="52">
        <v>10</v>
      </c>
      <c r="E38" s="50"/>
      <c r="F38" s="50"/>
      <c r="G38" s="54">
        <v>30</v>
      </c>
      <c r="H38" s="53">
        <f>((C38-B38)/D38+G38)/60+0.5</f>
        <v>1.85</v>
      </c>
    </row>
    <row r="39" spans="1:13" x14ac:dyDescent="0.25">
      <c r="A39" s="17" t="s">
        <v>30</v>
      </c>
      <c r="B39" s="8">
        <v>-60</v>
      </c>
      <c r="C39" s="8">
        <v>250</v>
      </c>
      <c r="D39" s="52">
        <v>10</v>
      </c>
      <c r="E39" s="50"/>
      <c r="F39" s="50"/>
      <c r="G39" s="17"/>
      <c r="H39" s="55">
        <f>(5+(C39-B39)/D39)/60*4</f>
        <v>2.4</v>
      </c>
    </row>
    <row r="40" spans="1:13" ht="15.75" thickBot="1" x14ac:dyDescent="0.3">
      <c r="A40" s="25" t="s">
        <v>31</v>
      </c>
      <c r="B40" s="56">
        <v>50</v>
      </c>
      <c r="C40" s="56">
        <v>300</v>
      </c>
      <c r="D40" s="43">
        <v>20</v>
      </c>
      <c r="G40" s="57">
        <v>200</v>
      </c>
      <c r="H40" s="58">
        <f>((C40-B40)/D40+G40)/60+0.5</f>
        <v>4.0416666666666661</v>
      </c>
    </row>
    <row r="41" spans="1:13" x14ac:dyDescent="0.25">
      <c r="A41" s="11"/>
      <c r="B41" s="59" t="s">
        <v>53</v>
      </c>
      <c r="C41" s="60" t="s">
        <v>54</v>
      </c>
    </row>
    <row r="42" spans="1:13" ht="15.75" thickBot="1" x14ac:dyDescent="0.3">
      <c r="A42" s="25" t="s">
        <v>27</v>
      </c>
      <c r="B42" s="56">
        <v>0.02</v>
      </c>
      <c r="C42" s="43">
        <v>1</v>
      </c>
    </row>
    <row r="43" spans="1:13" x14ac:dyDescent="0.25">
      <c r="A43" s="11"/>
      <c r="B43" s="61" t="s">
        <v>55</v>
      </c>
    </row>
    <row r="44" spans="1:13" x14ac:dyDescent="0.25">
      <c r="A44" s="17" t="s">
        <v>56</v>
      </c>
      <c r="B44" s="52">
        <v>5</v>
      </c>
    </row>
    <row r="45" spans="1:13" ht="15.75" thickBot="1" x14ac:dyDescent="0.3">
      <c r="A45" s="62" t="s">
        <v>57</v>
      </c>
      <c r="B45" s="52">
        <v>5</v>
      </c>
    </row>
    <row r="46" spans="1:13" x14ac:dyDescent="0.25">
      <c r="A46" s="12"/>
      <c r="B46" s="63" t="s">
        <v>58</v>
      </c>
      <c r="C46" s="61" t="s">
        <v>59</v>
      </c>
    </row>
    <row r="47" spans="1:13" ht="15.75" thickBot="1" x14ac:dyDescent="0.3">
      <c r="A47" s="40" t="s">
        <v>25</v>
      </c>
      <c r="B47" s="42">
        <v>190</v>
      </c>
      <c r="C47" s="43">
        <v>2.16</v>
      </c>
    </row>
  </sheetData>
  <mergeCells count="1"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7EA63B-DD41-4221-8B96-CD7B3A53C26B}">
          <x14:formula1>
            <xm:f>Sheet2!C3:C9</xm:f>
          </x14:formula1>
          <xm:sqref>C47</xm:sqref>
        </x14:dataValidation>
        <x14:dataValidation type="list" allowBlank="1" showInputMessage="1" showErrorMessage="1" xr:uid="{7C9326DC-176A-48E0-BF5E-C097399C3247}">
          <x14:formula1>
            <xm:f>Sheet2!$B$3:$B$6</xm:f>
          </x14:formula1>
          <xm:sqref>B44:B45</xm:sqref>
        </x14:dataValidation>
        <x14:dataValidation type="list" allowBlank="1" showInputMessage="1" showErrorMessage="1" xr:uid="{3207FEB0-BFA7-4456-8916-CD4268F7AAF3}">
          <x14:formula1>
            <xm:f>Sheet2!$A$3:$A$5</xm:f>
          </x14:formula1>
          <xm:sqref>B32 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34CF-80D2-4933-B00A-6BFAF9653F96}">
  <dimension ref="A2:C9"/>
  <sheetViews>
    <sheetView workbookViewId="0">
      <selection activeCell="C35" sqref="C35"/>
    </sheetView>
  </sheetViews>
  <sheetFormatPr defaultRowHeight="15" x14ac:dyDescent="0.25"/>
  <cols>
    <col min="1" max="1" width="34.42578125" customWidth="1"/>
    <col min="2" max="2" width="23.42578125" customWidth="1"/>
    <col min="3" max="3" width="24.42578125" customWidth="1"/>
  </cols>
  <sheetData>
    <row r="2" spans="1:3" x14ac:dyDescent="0.25">
      <c r="A2" t="s">
        <v>60</v>
      </c>
      <c r="B2" s="2" t="s">
        <v>61</v>
      </c>
      <c r="C2" s="2" t="s">
        <v>62</v>
      </c>
    </row>
    <row r="3" spans="1:3" x14ac:dyDescent="0.25">
      <c r="A3" s="50" t="s">
        <v>39</v>
      </c>
      <c r="B3" s="50">
        <v>1</v>
      </c>
      <c r="C3" s="50" t="s">
        <v>63</v>
      </c>
    </row>
    <row r="4" spans="1:3" x14ac:dyDescent="0.25">
      <c r="A4" s="50" t="s">
        <v>64</v>
      </c>
      <c r="B4" s="50">
        <v>2</v>
      </c>
      <c r="C4" s="64" t="s">
        <v>65</v>
      </c>
    </row>
    <row r="5" spans="1:3" x14ac:dyDescent="0.25">
      <c r="A5" s="50" t="s">
        <v>66</v>
      </c>
      <c r="B5" s="50">
        <v>4</v>
      </c>
      <c r="C5" s="64" t="s">
        <v>67</v>
      </c>
    </row>
    <row r="6" spans="1:3" x14ac:dyDescent="0.25">
      <c r="A6" s="50"/>
      <c r="B6" s="50">
        <v>5</v>
      </c>
      <c r="C6" s="64" t="s">
        <v>68</v>
      </c>
    </row>
    <row r="7" spans="1:3" x14ac:dyDescent="0.25">
      <c r="B7" s="50"/>
      <c r="C7" s="64" t="s">
        <v>69</v>
      </c>
    </row>
    <row r="8" spans="1:3" x14ac:dyDescent="0.25">
      <c r="B8" s="50"/>
      <c r="C8" s="64" t="s">
        <v>70</v>
      </c>
    </row>
    <row r="9" spans="1:3" x14ac:dyDescent="0.25">
      <c r="B9" s="50"/>
      <c r="C9" s="6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8D251A5E709B408841D201DF3CE506" ma:contentTypeVersion="2" ma:contentTypeDescription="Ustvari nov dokument." ma:contentTypeScope="" ma:versionID="4d8cb27100b25745055b23c54e867509">
  <xsd:schema xmlns:xsd="http://www.w3.org/2001/XMLSchema" xmlns:xs="http://www.w3.org/2001/XMLSchema" xmlns:p="http://schemas.microsoft.com/office/2006/metadata/properties" xmlns:ns2="5ad1c0a8-d3b0-4225-9254-f99fd9283607" targetNamespace="http://schemas.microsoft.com/office/2006/metadata/properties" ma:root="true" ma:fieldsID="b0dd2d920fa4bbf9f571f2ab301382bc" ns2:_="">
    <xsd:import namespace="5ad1c0a8-d3b0-4225-9254-f99fd92836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1c0a8-d3b0-4225-9254-f99fd92836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2036F-EE38-4B02-92C1-F75A4FA69F9D}"/>
</file>

<file path=customXml/itemProps2.xml><?xml version="1.0" encoding="utf-8"?>
<ds:datastoreItem xmlns:ds="http://schemas.openxmlformats.org/officeDocument/2006/customXml" ds:itemID="{CCD74403-2019-4919-A26D-C39B0410F258}"/>
</file>

<file path=customXml/itemProps3.xml><?xml version="1.0" encoding="utf-8"?>
<ds:datastoreItem xmlns:ds="http://schemas.openxmlformats.org/officeDocument/2006/customXml" ds:itemID="{DBB09C2F-F76C-4443-923C-D7EE11174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Pulko</dc:creator>
  <cp:lastModifiedBy>Irena Pulko</cp:lastModifiedBy>
  <dcterms:created xsi:type="dcterms:W3CDTF">2020-09-07T09:11:41Z</dcterms:created>
  <dcterms:modified xsi:type="dcterms:W3CDTF">2020-09-07T09:19:00Z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0x010100B88D251A5E709B408841D201DF3CE506</vt:lpwstr>
  </property>
</Properties>
</file>